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82\"/>
    </mc:Choice>
  </mc:AlternateContent>
  <xr:revisionPtr revIDLastSave="0" documentId="13_ncr:1_{FA0A9393-423A-4BC0-8CF5-27866A6ECE91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ОСР 553-02-01" sheetId="8" r:id="rId8"/>
    <sheet name="ОСР 553-09-01" sheetId="9" r:id="rId9"/>
    <sheet name="ОСР 553-12-01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F72" i="2"/>
  <c r="F73" i="2" s="1"/>
  <c r="F75" i="2" s="1"/>
  <c r="F76" i="2" s="1"/>
  <c r="F77" i="2" s="1"/>
  <c r="C38" i="1" s="1"/>
  <c r="G71" i="2"/>
  <c r="G72" i="2" s="1"/>
  <c r="G73" i="2" s="1"/>
  <c r="G75" i="2" s="1"/>
  <c r="G76" i="2" s="1"/>
  <c r="G77" i="2" s="1"/>
  <c r="F71" i="2"/>
  <c r="E71" i="2"/>
  <c r="E72" i="2" s="1"/>
  <c r="E73" i="2" s="1"/>
  <c r="E75" i="2" s="1"/>
  <c r="E76" i="2" s="1"/>
  <c r="E77" i="2" s="1"/>
  <c r="D71" i="2"/>
  <c r="D72" i="2" s="1"/>
  <c r="G63" i="2"/>
  <c r="F63" i="2"/>
  <c r="E63" i="2"/>
  <c r="D63" i="2"/>
  <c r="H63" i="2" s="1"/>
  <c r="H62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2" i="2"/>
  <c r="G30" i="2"/>
  <c r="F30" i="2"/>
  <c r="E30" i="2"/>
  <c r="D30" i="2"/>
  <c r="H30" i="2" s="1"/>
  <c r="H29" i="2"/>
  <c r="G23" i="2"/>
  <c r="F23" i="2"/>
  <c r="E23" i="2"/>
  <c r="D23" i="2"/>
  <c r="H22" i="2"/>
  <c r="C32" i="1" l="1"/>
  <c r="C34" i="1" s="1"/>
  <c r="H33" i="2"/>
  <c r="H23" i="2"/>
  <c r="C39" i="1"/>
  <c r="C31" i="1"/>
  <c r="D73" i="2"/>
  <c r="H72" i="2"/>
  <c r="H71" i="2"/>
  <c r="H73" i="2" l="1"/>
  <c r="D75" i="2"/>
  <c r="D76" i="2" l="1"/>
  <c r="H75" i="2"/>
  <c r="D77" i="2" l="1"/>
  <c r="H76" i="2"/>
  <c r="H77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<sst xmlns="http://schemas.openxmlformats.org/spreadsheetml/2006/main" count="410" uniqueCount="170">
  <si>
    <t>СВОДКА ЗАТРАТ</t>
  </si>
  <si>
    <t>P_0982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</si>
  <si>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</si>
  <si>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</si>
  <si>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</si>
  <si>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</si>
  <si>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</si>
  <si>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</si>
  <si>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</si>
  <si>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</si>
  <si>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</si>
  <si>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</si>
  <si>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</si>
  <si>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</si>
  <si>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</si>
  <si>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</si>
  <si>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</si>
  <si>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</si>
  <si>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</si>
  <si>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</si>
  <si>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</si>
  <si>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</si>
  <si>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</si>
  <si>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</si>
  <si>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</si>
  <si>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</si>
  <si>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ОСР-553-02-01</t>
  </si>
  <si>
    <t>Монтаж (реконструкция) КТП (киоск)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</si>
  <si>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</si>
  <si>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</si>
  <si>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</si>
  <si>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</si>
  <si>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</si>
  <si>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</si>
  <si>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</si>
  <si>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</si>
  <si>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</si>
  <si>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</si>
  <si>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</si>
  <si>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</si>
  <si>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</si>
  <si>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</si>
  <si>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</si>
  <si>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определении сметной стоимости строительства ОКС 2%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</si>
  <si>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</si>
  <si>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</si>
  <si>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</si>
  <si>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</si>
  <si>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</si>
  <si>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</si>
  <si>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</si>
  <si>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</si>
  <si>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</si>
  <si>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</si>
  <si>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</si>
  <si>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ОСР-553-09-01</t>
  </si>
  <si>
    <t>Письмо Госстроя №1336-ВК/1</t>
  </si>
  <si>
    <t>Перебазировка спецтехники:</t>
  </si>
  <si>
    <t>Командировочные расходы: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</si>
  <si>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</si>
  <si>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</si>
  <si>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</si>
  <si>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</si>
  <si>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</si>
  <si>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</si>
  <si>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</si>
  <si>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</si>
  <si>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</si>
  <si>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</si>
  <si>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</si>
  <si>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</si>
  <si>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</si>
  <si>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</si>
  <si>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</si>
  <si>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</si>
  <si>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</si>
  <si>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</si>
  <si>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</si>
  <si>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</si>
  <si>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ОСР-553-12-01</t>
  </si>
  <si>
    <t>Проектно изыскательские работы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</si>
  <si>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</si>
  <si>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</si>
  <si>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</si>
  <si>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</si>
  <si>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</si>
  <si>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</si>
  <si>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</si>
  <si>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</si>
  <si>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</si>
  <si>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</si>
  <si>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</si>
  <si>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</si>
  <si>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553-02-01</t>
  </si>
  <si>
    <t>Реконструкция КТП СОК 355/100 кВА с заменой КТП Красноярский район Самарская область</t>
  </si>
  <si>
    <t>ЛС-553-02</t>
  </si>
  <si>
    <t>ОБЪЕКТНЫЙ СМЕТНЫЙ РАСЧЕТ № ОСР 553-09-01</t>
  </si>
  <si>
    <t>ЛС-553-09-02</t>
  </si>
  <si>
    <t>ПНР Замена КТП</t>
  </si>
  <si>
    <t>ОБЪЕКТНЫЙ СМЕТНЫЙ РАСЧЕТ № ОСР 553-12-01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</si>
  <si>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</si>
  <si>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</si>
  <si>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</si>
  <si>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</si>
  <si>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</si>
  <si>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</si>
  <si>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</si>
  <si>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</si>
  <si>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</si>
  <si>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</si>
  <si>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</si>
  <si>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</si>
  <si>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</si>
  <si>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</si>
  <si>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</si>
  <si>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</si>
  <si>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</si>
  <si>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</si>
  <si>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</si>
  <si>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</si>
  <si>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553-09-01</t>
  </si>
  <si>
    <t>"Реконструкия КТП СОК 355/100 кВА с заменой КТП" Красноярский район Самарская область</t>
  </si>
  <si>
    <t>ОСР 553-02-01</t>
  </si>
  <si>
    <t>ОСР 553-12-01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</si>
  <si>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</si>
  <si>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</si>
  <si>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</si>
  <si>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</si>
  <si>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</si>
  <si>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</si>
  <si>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</si>
  <si>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</si>
  <si>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</si>
  <si>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</si>
  <si>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</si>
  <si>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</si>
  <si>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СВ95-3</t>
  </si>
  <si>
    <t>Светильник ДКУ-50W IP65</t>
  </si>
  <si>
    <t>Комплектная однотрансформаторная подстанция мощностью 100кВА,напряжением 6/0,4кВ, исполнение В-В-В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</si>
  <si>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</si>
  <si>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</si>
  <si>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</si>
  <si>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</si>
  <si>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</si>
  <si>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</si>
  <si>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</si>
  <si>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</si>
  <si>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</si>
  <si>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</si>
  <si>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</si>
  <si>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</si>
  <si>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</si>
  <si>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</si>
  <si>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</si>
  <si>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</si>
  <si>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</si>
  <si>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ВЛ-0,4кВ (протяженностью 0,4км) от КТП Хв 404 10/0,4/100кВА с заменой КТП 10/0,4/100кВА, установка приборов учета (4 т.у.)</t>
  </si>
  <si>
    <t>Реконструкция ВЛ-0,4кВ (протяженностью 0,4км) от КТП Хв 404 10/0,4/100кВА с заменой КТП 10/0,4/100кВА, установка приборов учета (4 т.у.)</t>
  </si>
  <si>
    <t>Реконструкция ВЛ-0,4кВ (протяженностью 0,4км) от КТП Хв 404 10/0,4/100кВА с заменой КТП 10/0,4/100кВА, установка приборов учета (4 т.у.)</t>
  </si>
  <si>
    <t>Реконструкция ВЛ-0,4кВ (протяженностью 0,4км) от КТП Хв 404 10/0,4/100кВА с заменой КТП 10/0,4/100кВА, установка приборов учета (4 т.у.)</t>
  </si>
  <si>
    <t>Реконструкция ВЛ-0,4кВ (протяженностью 0,4км) от КТП Хв 404 10/0,4/100кВА с заменой КТП 10/0,4/100кВА, установка приборов учета (4 т.у.)</t>
  </si>
  <si>
    <t>Реконструкция ВЛ-0,4кВ (протяженностью 0,4км) от КТП Хв 404 10/0,4/100кВА с заменой КТП 10/0,4/100кВА, установка приборов учета (4 т.у.)</t>
  </si>
  <si>
    <t>Реконструкция ВЛ-0,4кВ (протяженностью 0,4км) от КТП Хв 404 10/0,4/100кВА с заменой КТП 10/0,4/100кВА, установка приборов учета (4 т.у.)</t>
  </si>
  <si>
    <t>Реконструкция ВЛ-0,4кВ (протяженностью 0,4км) от КТП Хв 404 10/0,4/100кВА с заменой КТП 10/0,4/100кВА, установка приборов учета (4 т.у.)</t>
  </si>
  <si>
    <t>Реконструкция ВЛ-0,4кВ (протяженностью 0,4км) от КТП Хв 404 10/0,4/100кВА с заменой КТП 10/0,4/100кВА, установка приборов учета (4 т.у.)</t>
  </si>
  <si>
    <t>Реконструкция ВЛ-0,4кВ (протяженностью 0,4км) от КТП Хв 404 10/0,4/100кВА с заменой КТП 10/0,4/100кВА, установка приборов учета (4 т.у.)</t>
  </si>
  <si>
    <t>10/0,4</t>
  </si>
  <si>
    <t>ФСБЦ-21.2.01.01-0038</t>
  </si>
  <si>
    <t>ФСБЦ-05.1.02.07-0066</t>
  </si>
  <si>
    <t>Исх.№313 от 17.05.2024г. "ВЭМ" п.1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</si>
</sst>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4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5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10" width="15.88671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156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140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141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142</v>
      </c>
      <c r="C26" s="54"/>
      <c r="D26" s="51"/>
      <c r="E26" s="51"/>
      <c r="F26" s="52"/>
      <c r="G26" s="52" t="s">
        <v>143</v>
      </c>
      <c r="H26" s="52"/>
    </row>
    <row r="27" spans="1:8" ht="16.95" customHeight="1" x14ac:dyDescent="0.3">
      <c r="A27" s="55" t="s">
        <v>6</v>
      </c>
      <c r="B27" s="53" t="s">
        <v>144</v>
      </c>
      <c r="C27" s="56">
        <v>0</v>
      </c>
      <c r="D27" s="57"/>
      <c r="E27" s="57"/>
      <c r="F27" s="58" t="s">
        <v>145</v>
      </c>
      <c r="G27" s="58" t="s">
        <v>146</v>
      </c>
      <c r="H27" s="58" t="s">
        <v>147</v>
      </c>
    </row>
    <row r="28" spans="1:8" ht="16.95" customHeight="1" x14ac:dyDescent="0.3">
      <c r="A28" s="55" t="s">
        <v>7</v>
      </c>
      <c r="B28" s="53" t="s">
        <v>148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149</v>
      </c>
      <c r="C29" s="62">
        <f>ССР!G68*1.2</f>
        <v>682.88357686388395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682.88357686388395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150</v>
      </c>
      <c r="C31" s="62">
        <f>C30-ROUND(C30/1.2,5)</f>
        <v>113.81392686388392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151</v>
      </c>
      <c r="C32" s="66">
        <f>C30*H39</f>
        <v>827.1593785827248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139</v>
      </c>
      <c r="C33" s="62">
        <v>0.52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152</v>
      </c>
      <c r="C34" s="66">
        <f>C32*C33</f>
        <v>430.12287686301693</v>
      </c>
      <c r="D34" s="67"/>
      <c r="E34" s="68"/>
      <c r="F34" s="69"/>
      <c r="G34" s="60"/>
      <c r="H34" s="65"/>
    </row>
    <row r="35" spans="1:8" ht="15.6" x14ac:dyDescent="0.3">
      <c r="A35" s="81" t="s">
        <v>153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142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144</v>
      </c>
      <c r="C37" s="75">
        <f>ССР!D77+ССР!E77</f>
        <v>4933.8774446263078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148</v>
      </c>
      <c r="C38" s="75">
        <f>ССР!F77</f>
        <v>3772.2863130184323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149</v>
      </c>
      <c r="C39" s="75">
        <f>(ССР!G73-ССР!G68)*1.2</f>
        <v>338.99958414300909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9045.1633417877492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150</v>
      </c>
      <c r="C41" s="62">
        <f>C40-ROUND(C40/1.2,5)</f>
        <v>1507.5272217877491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151</v>
      </c>
      <c r="C42" s="76">
        <f>C40*H40</f>
        <v>11440.535886359421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139</v>
      </c>
      <c r="C43" s="62">
        <f>C33</f>
        <v>0.52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152</v>
      </c>
      <c r="C44" s="66">
        <f>C42*C43</f>
        <v>5949.0786609068991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154</v>
      </c>
      <c r="C46" s="102">
        <f>C34+C44</f>
        <v>6379.2015377699163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155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165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100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100</v>
      </c>
      <c r="D13" s="19">
        <v>0</v>
      </c>
      <c r="E13" s="19">
        <v>0</v>
      </c>
      <c r="F13" s="19">
        <v>0</v>
      </c>
      <c r="G13" s="19">
        <v>291.62444384474998</v>
      </c>
      <c r="H13" s="19">
        <v>291.62444384474998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291.62444384474998</v>
      </c>
      <c r="H14" s="19">
        <v>291.62444384474998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0"/>
  <sheetViews>
    <sheetView zoomScale="75" zoomScaleNormal="87" workbookViewId="0">
      <selection activeCell="H3" sqref="H3:H77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101</v>
      </c>
      <c r="B1" s="37" t="s">
        <v>102</v>
      </c>
      <c r="C1" s="37" t="s">
        <v>103</v>
      </c>
      <c r="D1" s="37" t="s">
        <v>104</v>
      </c>
      <c r="E1" s="37" t="s">
        <v>105</v>
      </c>
      <c r="F1" s="37" t="s">
        <v>106</v>
      </c>
      <c r="G1" s="37" t="s">
        <v>107</v>
      </c>
      <c r="H1" s="37" t="s">
        <v>108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4"/>
      <c r="C3" s="45"/>
      <c r="D3" s="43">
        <v>2113.6981345432</v>
      </c>
      <c r="E3" s="41"/>
      <c r="F3" s="41"/>
      <c r="G3" s="41"/>
      <c r="H3" s="48"/>
    </row>
    <row r="4" spans="1:8" x14ac:dyDescent="0.3">
      <c r="A4" s="95" t="s">
        <v>109</v>
      </c>
      <c r="B4" s="42" t="s">
        <v>110</v>
      </c>
      <c r="C4" s="45"/>
      <c r="D4" s="43">
        <v>2079.1510280677999</v>
      </c>
      <c r="E4" s="41"/>
      <c r="F4" s="41"/>
      <c r="G4" s="41"/>
      <c r="H4" s="48"/>
    </row>
    <row r="5" spans="1:8" x14ac:dyDescent="0.3">
      <c r="A5" s="95"/>
      <c r="B5" s="42" t="s">
        <v>111</v>
      </c>
      <c r="C5" s="37"/>
      <c r="D5" s="43">
        <v>34.547106475382002</v>
      </c>
      <c r="E5" s="41"/>
      <c r="F5" s="41"/>
      <c r="G5" s="41"/>
      <c r="H5" s="47"/>
    </row>
    <row r="6" spans="1:8" x14ac:dyDescent="0.3">
      <c r="A6" s="98"/>
      <c r="B6" s="42" t="s">
        <v>112</v>
      </c>
      <c r="C6" s="37"/>
      <c r="D6" s="43">
        <v>0</v>
      </c>
      <c r="E6" s="41"/>
      <c r="F6" s="41"/>
      <c r="G6" s="41"/>
      <c r="H6" s="47"/>
    </row>
    <row r="7" spans="1:8" x14ac:dyDescent="0.3">
      <c r="A7" s="98"/>
      <c r="B7" s="42" t="s">
        <v>113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87</v>
      </c>
      <c r="B8" s="97"/>
      <c r="C8" s="95" t="s">
        <v>115</v>
      </c>
      <c r="D8" s="44">
        <v>2113.6981345432</v>
      </c>
      <c r="E8" s="41">
        <v>0.4</v>
      </c>
      <c r="F8" s="41" t="s">
        <v>114</v>
      </c>
      <c r="G8" s="44">
        <v>5284.2453363578998</v>
      </c>
      <c r="H8" s="47"/>
    </row>
    <row r="9" spans="1:8" x14ac:dyDescent="0.3">
      <c r="A9" s="99">
        <v>1</v>
      </c>
      <c r="B9" s="42" t="s">
        <v>110</v>
      </c>
      <c r="C9" s="95"/>
      <c r="D9" s="44">
        <v>2079.1510280677999</v>
      </c>
      <c r="E9" s="41"/>
      <c r="F9" s="41"/>
      <c r="G9" s="41"/>
      <c r="H9" s="98" t="s">
        <v>25</v>
      </c>
    </row>
    <row r="10" spans="1:8" x14ac:dyDescent="0.3">
      <c r="A10" s="95"/>
      <c r="B10" s="42" t="s">
        <v>111</v>
      </c>
      <c r="C10" s="95"/>
      <c r="D10" s="44">
        <v>34.547106475382002</v>
      </c>
      <c r="E10" s="41"/>
      <c r="F10" s="41"/>
      <c r="G10" s="41"/>
      <c r="H10" s="98"/>
    </row>
    <row r="11" spans="1:8" x14ac:dyDescent="0.3">
      <c r="A11" s="95"/>
      <c r="B11" s="42" t="s">
        <v>112</v>
      </c>
      <c r="C11" s="95"/>
      <c r="D11" s="44">
        <v>0</v>
      </c>
      <c r="E11" s="41"/>
      <c r="F11" s="41"/>
      <c r="G11" s="41"/>
      <c r="H11" s="98"/>
    </row>
    <row r="12" spans="1:8" x14ac:dyDescent="0.3">
      <c r="A12" s="95"/>
      <c r="B12" s="42" t="s">
        <v>113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93" t="s">
        <v>48</v>
      </c>
      <c r="B13" s="94"/>
      <c r="C13" s="37"/>
      <c r="D13" s="43">
        <v>24.479863729041</v>
      </c>
      <c r="E13" s="41"/>
      <c r="F13" s="41"/>
      <c r="G13" s="41"/>
      <c r="H13" s="47"/>
    </row>
    <row r="14" spans="1:8" x14ac:dyDescent="0.3">
      <c r="A14" s="95" t="s">
        <v>116</v>
      </c>
      <c r="B14" s="42" t="s">
        <v>110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111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112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113</v>
      </c>
      <c r="C17" s="37"/>
      <c r="D17" s="43">
        <v>24.479863729041</v>
      </c>
      <c r="E17" s="41"/>
      <c r="F17" s="41"/>
      <c r="G17" s="41"/>
      <c r="H17" s="47"/>
    </row>
    <row r="18" spans="1:8" x14ac:dyDescent="0.3">
      <c r="A18" s="96" t="s">
        <v>48</v>
      </c>
      <c r="B18" s="97"/>
      <c r="C18" s="95" t="s">
        <v>115</v>
      </c>
      <c r="D18" s="44">
        <v>24.479863729041</v>
      </c>
      <c r="E18" s="41">
        <v>0.4</v>
      </c>
      <c r="F18" s="41" t="s">
        <v>114</v>
      </c>
      <c r="G18" s="44">
        <v>61.199659322602002</v>
      </c>
      <c r="H18" s="47"/>
    </row>
    <row r="19" spans="1:8" x14ac:dyDescent="0.3">
      <c r="A19" s="99">
        <v>1</v>
      </c>
      <c r="B19" s="42" t="s">
        <v>110</v>
      </c>
      <c r="C19" s="95"/>
      <c r="D19" s="44">
        <v>0</v>
      </c>
      <c r="E19" s="41"/>
      <c r="F19" s="41"/>
      <c r="G19" s="41"/>
      <c r="H19" s="98" t="s">
        <v>25</v>
      </c>
    </row>
    <row r="20" spans="1:8" x14ac:dyDescent="0.3">
      <c r="A20" s="95"/>
      <c r="B20" s="42" t="s">
        <v>111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112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113</v>
      </c>
      <c r="C22" s="95"/>
      <c r="D22" s="44">
        <v>24.479863729041</v>
      </c>
      <c r="E22" s="41"/>
      <c r="F22" s="41"/>
      <c r="G22" s="41"/>
      <c r="H22" s="98"/>
    </row>
    <row r="23" spans="1:8" ht="24.6" x14ac:dyDescent="0.3">
      <c r="A23" s="93" t="s">
        <v>66</v>
      </c>
      <c r="B23" s="94"/>
      <c r="C23" s="37"/>
      <c r="D23" s="43">
        <v>278.27473684210997</v>
      </c>
      <c r="E23" s="41"/>
      <c r="F23" s="41"/>
      <c r="G23" s="41"/>
      <c r="H23" s="47"/>
    </row>
    <row r="24" spans="1:8" x14ac:dyDescent="0.3">
      <c r="A24" s="95" t="s">
        <v>117</v>
      </c>
      <c r="B24" s="42" t="s">
        <v>110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111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112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113</v>
      </c>
      <c r="C27" s="37"/>
      <c r="D27" s="43">
        <v>278.27473684210997</v>
      </c>
      <c r="E27" s="41"/>
      <c r="F27" s="41"/>
      <c r="G27" s="41"/>
      <c r="H27" s="47"/>
    </row>
    <row r="28" spans="1:8" x14ac:dyDescent="0.3">
      <c r="A28" s="96" t="s">
        <v>66</v>
      </c>
      <c r="B28" s="97"/>
      <c r="C28" s="95" t="s">
        <v>115</v>
      </c>
      <c r="D28" s="44">
        <v>242.69473684210999</v>
      </c>
      <c r="E28" s="41">
        <v>0.4</v>
      </c>
      <c r="F28" s="41" t="s">
        <v>114</v>
      </c>
      <c r="G28" s="44">
        <v>606.73684210526005</v>
      </c>
      <c r="H28" s="47"/>
    </row>
    <row r="29" spans="1:8" x14ac:dyDescent="0.3">
      <c r="A29" s="99">
        <v>1</v>
      </c>
      <c r="B29" s="42" t="s">
        <v>110</v>
      </c>
      <c r="C29" s="95"/>
      <c r="D29" s="44">
        <v>0</v>
      </c>
      <c r="E29" s="41"/>
      <c r="F29" s="41"/>
      <c r="G29" s="41"/>
      <c r="H29" s="98" t="s">
        <v>25</v>
      </c>
    </row>
    <row r="30" spans="1:8" x14ac:dyDescent="0.3">
      <c r="A30" s="95"/>
      <c r="B30" s="42" t="s">
        <v>111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112</v>
      </c>
      <c r="C31" s="95"/>
      <c r="D31" s="44">
        <v>0</v>
      </c>
      <c r="E31" s="41"/>
      <c r="F31" s="41"/>
      <c r="G31" s="41"/>
      <c r="H31" s="98"/>
    </row>
    <row r="32" spans="1:8" x14ac:dyDescent="0.3">
      <c r="A32" s="95"/>
      <c r="B32" s="42" t="s">
        <v>113</v>
      </c>
      <c r="C32" s="95"/>
      <c r="D32" s="44">
        <v>242.69473684210999</v>
      </c>
      <c r="E32" s="41"/>
      <c r="F32" s="41"/>
      <c r="G32" s="41"/>
      <c r="H32" s="98"/>
    </row>
    <row r="33" spans="1:8" x14ac:dyDescent="0.3">
      <c r="A33" s="96" t="s">
        <v>66</v>
      </c>
      <c r="B33" s="97"/>
      <c r="C33" s="95" t="s">
        <v>119</v>
      </c>
      <c r="D33" s="44">
        <v>35.58</v>
      </c>
      <c r="E33" s="41">
        <v>4</v>
      </c>
      <c r="F33" s="41" t="s">
        <v>118</v>
      </c>
      <c r="G33" s="44">
        <v>8.8949999999999996</v>
      </c>
      <c r="H33" s="47"/>
    </row>
    <row r="34" spans="1:8" x14ac:dyDescent="0.3">
      <c r="A34" s="99">
        <v>2</v>
      </c>
      <c r="B34" s="42" t="s">
        <v>110</v>
      </c>
      <c r="C34" s="95"/>
      <c r="D34" s="44">
        <v>0</v>
      </c>
      <c r="E34" s="41"/>
      <c r="F34" s="41"/>
      <c r="G34" s="41"/>
      <c r="H34" s="98" t="s">
        <v>25</v>
      </c>
    </row>
    <row r="35" spans="1:8" x14ac:dyDescent="0.3">
      <c r="A35" s="95"/>
      <c r="B35" s="42" t="s">
        <v>111</v>
      </c>
      <c r="C35" s="95"/>
      <c r="D35" s="44">
        <v>0</v>
      </c>
      <c r="E35" s="41"/>
      <c r="F35" s="41"/>
      <c r="G35" s="41"/>
      <c r="H35" s="98"/>
    </row>
    <row r="36" spans="1:8" x14ac:dyDescent="0.3">
      <c r="A36" s="95"/>
      <c r="B36" s="42" t="s">
        <v>112</v>
      </c>
      <c r="C36" s="95"/>
      <c r="D36" s="44">
        <v>0</v>
      </c>
      <c r="E36" s="41"/>
      <c r="F36" s="41"/>
      <c r="G36" s="41"/>
      <c r="H36" s="98"/>
    </row>
    <row r="37" spans="1:8" x14ac:dyDescent="0.3">
      <c r="A37" s="95"/>
      <c r="B37" s="42" t="s">
        <v>113</v>
      </c>
      <c r="C37" s="95"/>
      <c r="D37" s="44">
        <v>35.58</v>
      </c>
      <c r="E37" s="41"/>
      <c r="F37" s="41"/>
      <c r="G37" s="41"/>
      <c r="H37" s="98"/>
    </row>
    <row r="38" spans="1:8" ht="24.6" x14ac:dyDescent="0.3">
      <c r="A38" s="93"/>
      <c r="B38" s="94"/>
      <c r="C38" s="37"/>
      <c r="D38" s="43">
        <v>379.35796145887002</v>
      </c>
      <c r="E38" s="41"/>
      <c r="F38" s="41"/>
      <c r="G38" s="41"/>
      <c r="H38" s="47"/>
    </row>
    <row r="39" spans="1:8" x14ac:dyDescent="0.3">
      <c r="A39" s="95" t="s">
        <v>109</v>
      </c>
      <c r="B39" s="42" t="s">
        <v>110</v>
      </c>
      <c r="C39" s="37"/>
      <c r="D39" s="43">
        <v>285</v>
      </c>
      <c r="E39" s="41"/>
      <c r="F39" s="41"/>
      <c r="G39" s="41"/>
      <c r="H39" s="47"/>
    </row>
    <row r="40" spans="1:8" x14ac:dyDescent="0.3">
      <c r="A40" s="95"/>
      <c r="B40" s="42" t="s">
        <v>111</v>
      </c>
      <c r="C40" s="37"/>
      <c r="D40" s="43">
        <v>24.88</v>
      </c>
      <c r="E40" s="41"/>
      <c r="F40" s="41"/>
      <c r="G40" s="41"/>
      <c r="H40" s="47"/>
    </row>
    <row r="41" spans="1:8" x14ac:dyDescent="0.3">
      <c r="A41" s="95"/>
      <c r="B41" s="42" t="s">
        <v>112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5"/>
      <c r="B42" s="42" t="s">
        <v>113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6" t="s">
        <v>87</v>
      </c>
      <c r="B43" s="97"/>
      <c r="C43" s="95" t="s">
        <v>119</v>
      </c>
      <c r="D43" s="44">
        <v>309.88</v>
      </c>
      <c r="E43" s="41">
        <v>4</v>
      </c>
      <c r="F43" s="41" t="s">
        <v>118</v>
      </c>
      <c r="G43" s="44">
        <v>77.47</v>
      </c>
      <c r="H43" s="47"/>
    </row>
    <row r="44" spans="1:8" x14ac:dyDescent="0.3">
      <c r="A44" s="99">
        <v>1</v>
      </c>
      <c r="B44" s="42" t="s">
        <v>110</v>
      </c>
      <c r="C44" s="95"/>
      <c r="D44" s="44">
        <v>285</v>
      </c>
      <c r="E44" s="41"/>
      <c r="F44" s="41"/>
      <c r="G44" s="41"/>
      <c r="H44" s="98" t="s">
        <v>25</v>
      </c>
    </row>
    <row r="45" spans="1:8" x14ac:dyDescent="0.3">
      <c r="A45" s="95"/>
      <c r="B45" s="42" t="s">
        <v>111</v>
      </c>
      <c r="C45" s="95"/>
      <c r="D45" s="44">
        <v>24.88</v>
      </c>
      <c r="E45" s="41"/>
      <c r="F45" s="41"/>
      <c r="G45" s="41"/>
      <c r="H45" s="98"/>
    </row>
    <row r="46" spans="1:8" x14ac:dyDescent="0.3">
      <c r="A46" s="95"/>
      <c r="B46" s="42" t="s">
        <v>112</v>
      </c>
      <c r="C46" s="95"/>
      <c r="D46" s="44">
        <v>0</v>
      </c>
      <c r="E46" s="41"/>
      <c r="F46" s="41"/>
      <c r="G46" s="41"/>
      <c r="H46" s="98"/>
    </row>
    <row r="47" spans="1:8" x14ac:dyDescent="0.3">
      <c r="A47" s="95"/>
      <c r="B47" s="42" t="s">
        <v>113</v>
      </c>
      <c r="C47" s="95"/>
      <c r="D47" s="44">
        <v>0</v>
      </c>
      <c r="E47" s="41"/>
      <c r="F47" s="41"/>
      <c r="G47" s="41"/>
      <c r="H47" s="98"/>
    </row>
    <row r="48" spans="1:8" x14ac:dyDescent="0.3">
      <c r="A48" s="95" t="s">
        <v>120</v>
      </c>
      <c r="B48" s="42" t="s">
        <v>110</v>
      </c>
      <c r="C48" s="37"/>
      <c r="D48" s="43">
        <v>285</v>
      </c>
      <c r="E48" s="41"/>
      <c r="F48" s="41"/>
      <c r="G48" s="41"/>
      <c r="H48" s="47"/>
    </row>
    <row r="49" spans="1:8" x14ac:dyDescent="0.3">
      <c r="A49" s="95"/>
      <c r="B49" s="42" t="s">
        <v>111</v>
      </c>
      <c r="C49" s="37"/>
      <c r="D49" s="43">
        <v>24.88</v>
      </c>
      <c r="E49" s="41"/>
      <c r="F49" s="41"/>
      <c r="G49" s="41"/>
      <c r="H49" s="47"/>
    </row>
    <row r="50" spans="1:8" x14ac:dyDescent="0.3">
      <c r="A50" s="95"/>
      <c r="B50" s="42" t="s">
        <v>112</v>
      </c>
      <c r="C50" s="37"/>
      <c r="D50" s="43">
        <v>0</v>
      </c>
      <c r="E50" s="41"/>
      <c r="F50" s="41"/>
      <c r="G50" s="41"/>
      <c r="H50" s="47"/>
    </row>
    <row r="51" spans="1:8" x14ac:dyDescent="0.3">
      <c r="A51" s="95"/>
      <c r="B51" s="42" t="s">
        <v>113</v>
      </c>
      <c r="C51" s="37"/>
      <c r="D51" s="43">
        <v>69.477961458869004</v>
      </c>
      <c r="E51" s="41"/>
      <c r="F51" s="41"/>
      <c r="G51" s="41"/>
      <c r="H51" s="47"/>
    </row>
    <row r="52" spans="1:8" x14ac:dyDescent="0.3">
      <c r="A52" s="96" t="s">
        <v>98</v>
      </c>
      <c r="B52" s="97"/>
      <c r="C52" s="95" t="s">
        <v>27</v>
      </c>
      <c r="D52" s="44">
        <v>69.477961458869004</v>
      </c>
      <c r="E52" s="41">
        <v>1</v>
      </c>
      <c r="F52" s="41" t="s">
        <v>118</v>
      </c>
      <c r="G52" s="44">
        <v>69.477961458869004</v>
      </c>
      <c r="H52" s="47"/>
    </row>
    <row r="53" spans="1:8" x14ac:dyDescent="0.3">
      <c r="A53" s="99">
        <v>1</v>
      </c>
      <c r="B53" s="42" t="s">
        <v>110</v>
      </c>
      <c r="C53" s="95"/>
      <c r="D53" s="44">
        <v>0</v>
      </c>
      <c r="E53" s="41"/>
      <c r="F53" s="41"/>
      <c r="G53" s="41"/>
      <c r="H53" s="98" t="s">
        <v>121</v>
      </c>
    </row>
    <row r="54" spans="1:8" x14ac:dyDescent="0.3">
      <c r="A54" s="95"/>
      <c r="B54" s="42" t="s">
        <v>111</v>
      </c>
      <c r="C54" s="95"/>
      <c r="D54" s="44">
        <v>0</v>
      </c>
      <c r="E54" s="41"/>
      <c r="F54" s="41"/>
      <c r="G54" s="41"/>
      <c r="H54" s="98"/>
    </row>
    <row r="55" spans="1:8" x14ac:dyDescent="0.3">
      <c r="A55" s="95"/>
      <c r="B55" s="42" t="s">
        <v>112</v>
      </c>
      <c r="C55" s="95"/>
      <c r="D55" s="44">
        <v>0</v>
      </c>
      <c r="E55" s="41"/>
      <c r="F55" s="41"/>
      <c r="G55" s="41"/>
      <c r="H55" s="98"/>
    </row>
    <row r="56" spans="1:8" x14ac:dyDescent="0.3">
      <c r="A56" s="95"/>
      <c r="B56" s="42" t="s">
        <v>113</v>
      </c>
      <c r="C56" s="95"/>
      <c r="D56" s="44">
        <v>69.477961458869004</v>
      </c>
      <c r="E56" s="41"/>
      <c r="F56" s="41"/>
      <c r="G56" s="41"/>
      <c r="H56" s="98"/>
    </row>
    <row r="57" spans="1:8" ht="24.6" x14ac:dyDescent="0.3">
      <c r="A57" s="93" t="s">
        <v>94</v>
      </c>
      <c r="B57" s="94"/>
      <c r="C57" s="37"/>
      <c r="D57" s="43">
        <v>4429.3167579982</v>
      </c>
      <c r="E57" s="41"/>
      <c r="F57" s="41"/>
      <c r="G57" s="41"/>
      <c r="H57" s="47"/>
    </row>
    <row r="58" spans="1:8" x14ac:dyDescent="0.3">
      <c r="A58" s="95" t="s">
        <v>122</v>
      </c>
      <c r="B58" s="42" t="s">
        <v>110</v>
      </c>
      <c r="C58" s="37"/>
      <c r="D58" s="43">
        <v>1373.4156667254999</v>
      </c>
      <c r="E58" s="41"/>
      <c r="F58" s="41"/>
      <c r="G58" s="41"/>
      <c r="H58" s="47"/>
    </row>
    <row r="59" spans="1:8" x14ac:dyDescent="0.3">
      <c r="A59" s="95"/>
      <c r="B59" s="42" t="s">
        <v>111</v>
      </c>
      <c r="C59" s="37"/>
      <c r="D59" s="43">
        <v>3.8895111606770998</v>
      </c>
      <c r="E59" s="41"/>
      <c r="F59" s="41"/>
      <c r="G59" s="41"/>
      <c r="H59" s="47"/>
    </row>
    <row r="60" spans="1:8" x14ac:dyDescent="0.3">
      <c r="A60" s="95"/>
      <c r="B60" s="42" t="s">
        <v>112</v>
      </c>
      <c r="C60" s="37"/>
      <c r="D60" s="43">
        <v>3052.011580112</v>
      </c>
      <c r="E60" s="41"/>
      <c r="F60" s="41"/>
      <c r="G60" s="41"/>
      <c r="H60" s="47"/>
    </row>
    <row r="61" spans="1:8" x14ac:dyDescent="0.3">
      <c r="A61" s="95"/>
      <c r="B61" s="42" t="s">
        <v>113</v>
      </c>
      <c r="C61" s="37"/>
      <c r="D61" s="43">
        <v>0</v>
      </c>
      <c r="E61" s="41"/>
      <c r="F61" s="41"/>
      <c r="G61" s="41"/>
      <c r="H61" s="47"/>
    </row>
    <row r="62" spans="1:8" x14ac:dyDescent="0.3">
      <c r="A62" s="96" t="s">
        <v>27</v>
      </c>
      <c r="B62" s="97"/>
      <c r="C62" s="95" t="s">
        <v>27</v>
      </c>
      <c r="D62" s="44">
        <v>4429.3167579982</v>
      </c>
      <c r="E62" s="41">
        <v>1</v>
      </c>
      <c r="F62" s="41" t="s">
        <v>118</v>
      </c>
      <c r="G62" s="44">
        <v>4429.3167579982</v>
      </c>
      <c r="H62" s="47"/>
    </row>
    <row r="63" spans="1:8" x14ac:dyDescent="0.3">
      <c r="A63" s="99">
        <v>1</v>
      </c>
      <c r="B63" s="42" t="s">
        <v>110</v>
      </c>
      <c r="C63" s="95"/>
      <c r="D63" s="44">
        <v>1373.4156667254999</v>
      </c>
      <c r="E63" s="41"/>
      <c r="F63" s="41"/>
      <c r="G63" s="41"/>
      <c r="H63" s="98" t="s">
        <v>121</v>
      </c>
    </row>
    <row r="64" spans="1:8" x14ac:dyDescent="0.3">
      <c r="A64" s="95"/>
      <c r="B64" s="42" t="s">
        <v>111</v>
      </c>
      <c r="C64" s="95"/>
      <c r="D64" s="44">
        <v>3.8895111606770998</v>
      </c>
      <c r="E64" s="41"/>
      <c r="F64" s="41"/>
      <c r="G64" s="41"/>
      <c r="H64" s="98"/>
    </row>
    <row r="65" spans="1:8" x14ac:dyDescent="0.3">
      <c r="A65" s="95"/>
      <c r="B65" s="42" t="s">
        <v>112</v>
      </c>
      <c r="C65" s="95"/>
      <c r="D65" s="44">
        <v>3052.011580112</v>
      </c>
      <c r="E65" s="41"/>
      <c r="F65" s="41"/>
      <c r="G65" s="41"/>
      <c r="H65" s="98"/>
    </row>
    <row r="66" spans="1:8" x14ac:dyDescent="0.3">
      <c r="A66" s="95"/>
      <c r="B66" s="42" t="s">
        <v>113</v>
      </c>
      <c r="C66" s="95"/>
      <c r="D66" s="44">
        <v>0</v>
      </c>
      <c r="E66" s="41"/>
      <c r="F66" s="41"/>
      <c r="G66" s="41"/>
      <c r="H66" s="98"/>
    </row>
    <row r="67" spans="1:8" ht="24.6" x14ac:dyDescent="0.3">
      <c r="A67" s="93" t="s">
        <v>100</v>
      </c>
      <c r="B67" s="94"/>
      <c r="C67" s="37"/>
      <c r="D67" s="43">
        <v>291.62444384474998</v>
      </c>
      <c r="E67" s="41"/>
      <c r="F67" s="41"/>
      <c r="G67" s="41"/>
      <c r="H67" s="47"/>
    </row>
    <row r="68" spans="1:8" x14ac:dyDescent="0.3">
      <c r="A68" s="95" t="s">
        <v>123</v>
      </c>
      <c r="B68" s="42" t="s">
        <v>110</v>
      </c>
      <c r="C68" s="37"/>
      <c r="D68" s="43">
        <v>0</v>
      </c>
      <c r="E68" s="41"/>
      <c r="F68" s="41"/>
      <c r="G68" s="41"/>
      <c r="H68" s="47"/>
    </row>
    <row r="69" spans="1:8" x14ac:dyDescent="0.3">
      <c r="A69" s="95"/>
      <c r="B69" s="42" t="s">
        <v>111</v>
      </c>
      <c r="C69" s="37"/>
      <c r="D69" s="43">
        <v>0</v>
      </c>
      <c r="E69" s="41"/>
      <c r="F69" s="41"/>
      <c r="G69" s="41"/>
      <c r="H69" s="47"/>
    </row>
    <row r="70" spans="1:8" x14ac:dyDescent="0.3">
      <c r="A70" s="95"/>
      <c r="B70" s="42" t="s">
        <v>112</v>
      </c>
      <c r="C70" s="37"/>
      <c r="D70" s="43">
        <v>0</v>
      </c>
      <c r="E70" s="41"/>
      <c r="F70" s="41"/>
      <c r="G70" s="41"/>
      <c r="H70" s="47"/>
    </row>
    <row r="71" spans="1:8" x14ac:dyDescent="0.3">
      <c r="A71" s="95"/>
      <c r="B71" s="42" t="s">
        <v>113</v>
      </c>
      <c r="C71" s="37"/>
      <c r="D71" s="43">
        <v>291.62444384474998</v>
      </c>
      <c r="E71" s="41"/>
      <c r="F71" s="41"/>
      <c r="G71" s="41"/>
      <c r="H71" s="47"/>
    </row>
    <row r="72" spans="1:8" x14ac:dyDescent="0.3">
      <c r="A72" s="96" t="s">
        <v>100</v>
      </c>
      <c r="B72" s="97"/>
      <c r="C72" s="95" t="s">
        <v>27</v>
      </c>
      <c r="D72" s="44">
        <v>291.62444384474998</v>
      </c>
      <c r="E72" s="41">
        <v>1</v>
      </c>
      <c r="F72" s="41" t="s">
        <v>118</v>
      </c>
      <c r="G72" s="44">
        <v>291.62444384474998</v>
      </c>
      <c r="H72" s="47"/>
    </row>
    <row r="73" spans="1:8" x14ac:dyDescent="0.3">
      <c r="A73" s="99">
        <v>1</v>
      </c>
      <c r="B73" s="42" t="s">
        <v>110</v>
      </c>
      <c r="C73" s="95"/>
      <c r="D73" s="44">
        <v>0</v>
      </c>
      <c r="E73" s="41"/>
      <c r="F73" s="41"/>
      <c r="G73" s="41"/>
      <c r="H73" s="98" t="s">
        <v>121</v>
      </c>
    </row>
    <row r="74" spans="1:8" x14ac:dyDescent="0.3">
      <c r="A74" s="95"/>
      <c r="B74" s="42" t="s">
        <v>111</v>
      </c>
      <c r="C74" s="95"/>
      <c r="D74" s="44">
        <v>0</v>
      </c>
      <c r="E74" s="41"/>
      <c r="F74" s="41"/>
      <c r="G74" s="41"/>
      <c r="H74" s="98"/>
    </row>
    <row r="75" spans="1:8" x14ac:dyDescent="0.3">
      <c r="A75" s="95"/>
      <c r="B75" s="42" t="s">
        <v>112</v>
      </c>
      <c r="C75" s="95"/>
      <c r="D75" s="44">
        <v>0</v>
      </c>
      <c r="E75" s="41"/>
      <c r="F75" s="41"/>
      <c r="G75" s="41"/>
      <c r="H75" s="98"/>
    </row>
    <row r="76" spans="1:8" x14ac:dyDescent="0.3">
      <c r="A76" s="95"/>
      <c r="B76" s="42" t="s">
        <v>113</v>
      </c>
      <c r="C76" s="95"/>
      <c r="D76" s="44">
        <v>291.62444384474998</v>
      </c>
      <c r="E76" s="41"/>
      <c r="F76" s="41"/>
      <c r="G76" s="41"/>
      <c r="H76" s="98"/>
    </row>
    <row r="77" spans="1:8" x14ac:dyDescent="0.3">
      <c r="A77" s="46"/>
      <c r="C77" s="46"/>
      <c r="D77" s="40"/>
      <c r="E77" s="40"/>
      <c r="F77" s="40"/>
      <c r="G77" s="40"/>
      <c r="H77" s="49"/>
    </row>
    <row r="79" spans="1:8" x14ac:dyDescent="0.3">
      <c r="A79" s="92" t="s">
        <v>124</v>
      </c>
      <c r="B79" s="92"/>
      <c r="C79" s="92"/>
      <c r="D79" s="92"/>
      <c r="E79" s="92"/>
      <c r="F79" s="92"/>
      <c r="G79" s="92"/>
      <c r="H79" s="92"/>
    </row>
    <row r="80" spans="1:8" x14ac:dyDescent="0.3">
      <c r="A80" s="92" t="s">
        <v>125</v>
      </c>
      <c r="B80" s="92"/>
      <c r="C80" s="92"/>
      <c r="D80" s="92"/>
      <c r="E80" s="92"/>
      <c r="F80" s="92"/>
      <c r="G80" s="92"/>
      <c r="H80" s="92"/>
    </row>
  </sheetData>
  <mergeCells count="47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39:A42"/>
    <mergeCell ref="A43:B43"/>
    <mergeCell ref="H44:H47"/>
    <mergeCell ref="C43:C47"/>
    <mergeCell ref="A44:A47"/>
    <mergeCell ref="A48:A51"/>
    <mergeCell ref="A52:B52"/>
    <mergeCell ref="H53:H56"/>
    <mergeCell ref="C52:C56"/>
    <mergeCell ref="A53:A56"/>
    <mergeCell ref="A57:B57"/>
    <mergeCell ref="A58:A61"/>
    <mergeCell ref="A62:B62"/>
    <mergeCell ref="H63:H66"/>
    <mergeCell ref="C62:C66"/>
    <mergeCell ref="A63:A66"/>
    <mergeCell ref="A79:H79"/>
    <mergeCell ref="A80:H80"/>
    <mergeCell ref="A67:B67"/>
    <mergeCell ref="A68:A71"/>
    <mergeCell ref="A72:B72"/>
    <mergeCell ref="H73:H76"/>
    <mergeCell ref="C72:C76"/>
    <mergeCell ref="A73:A7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126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127</v>
      </c>
      <c r="B3" s="6" t="s">
        <v>128</v>
      </c>
      <c r="C3" s="6" t="s">
        <v>129</v>
      </c>
      <c r="D3" s="6" t="s">
        <v>130</v>
      </c>
      <c r="E3" s="6" t="s">
        <v>131</v>
      </c>
      <c r="F3" s="6" t="s">
        <v>132</v>
      </c>
      <c r="G3" s="6" t="s">
        <v>133</v>
      </c>
      <c r="H3" s="6" t="s">
        <v>134</v>
      </c>
    </row>
    <row r="4" spans="1:8" ht="39" customHeight="1" x14ac:dyDescent="0.3">
      <c r="A4" s="25" t="s">
        <v>135</v>
      </c>
      <c r="B4" s="26" t="s">
        <v>114</v>
      </c>
      <c r="C4" s="27">
        <v>0.44884210526315999</v>
      </c>
      <c r="D4" s="27">
        <v>900.30388838926001</v>
      </c>
      <c r="E4" s="26">
        <v>0.4</v>
      </c>
      <c r="F4" s="25" t="s">
        <v>135</v>
      </c>
      <c r="G4" s="27">
        <v>404.09429264123997</v>
      </c>
      <c r="H4" s="28" t="s">
        <v>167</v>
      </c>
    </row>
    <row r="5" spans="1:8" ht="39" customHeight="1" x14ac:dyDescent="0.3">
      <c r="A5" s="25" t="s">
        <v>136</v>
      </c>
      <c r="B5" s="26" t="s">
        <v>118</v>
      </c>
      <c r="C5" s="27">
        <v>10.105263157894999</v>
      </c>
      <c r="D5" s="27">
        <v>81.798315329532997</v>
      </c>
      <c r="E5" s="26">
        <v>0.4</v>
      </c>
      <c r="F5" s="25" t="s">
        <v>136</v>
      </c>
      <c r="G5" s="27">
        <v>860.59350227739003</v>
      </c>
      <c r="H5" s="28" t="s">
        <v>168</v>
      </c>
    </row>
    <row r="6" spans="1:8" ht="39" hidden="1" customHeight="1" x14ac:dyDescent="0.3">
      <c r="A6" s="25" t="s">
        <v>136</v>
      </c>
      <c r="B6" s="26" t="s">
        <v>118</v>
      </c>
      <c r="C6" s="27">
        <v>1.6842105263158</v>
      </c>
      <c r="D6" s="27">
        <v>19.871333705078001</v>
      </c>
      <c r="E6" s="26">
        <v>0.4</v>
      </c>
      <c r="F6" s="25" t="s">
        <v>136</v>
      </c>
      <c r="G6" s="27">
        <v>33.467509398026003</v>
      </c>
      <c r="H6" s="28"/>
    </row>
    <row r="7" spans="1:8" ht="39" hidden="1" customHeight="1" x14ac:dyDescent="0.3">
      <c r="A7" s="25" t="s">
        <v>137</v>
      </c>
      <c r="B7" s="26" t="s">
        <v>118</v>
      </c>
      <c r="C7" s="27">
        <v>18</v>
      </c>
      <c r="D7" s="27">
        <v>4.8225376529421</v>
      </c>
      <c r="E7" s="26"/>
      <c r="F7" s="25" t="s">
        <v>137</v>
      </c>
      <c r="G7" s="27">
        <v>86.805677752958005</v>
      </c>
      <c r="H7" s="28"/>
    </row>
    <row r="8" spans="1:8" ht="39" customHeight="1" x14ac:dyDescent="0.3">
      <c r="A8" s="25" t="s">
        <v>138</v>
      </c>
      <c r="B8" s="26" t="s">
        <v>118</v>
      </c>
      <c r="C8" s="27">
        <v>1</v>
      </c>
      <c r="D8" s="27">
        <v>3052.010419532</v>
      </c>
      <c r="E8" s="26" t="s">
        <v>166</v>
      </c>
      <c r="F8" s="25" t="s">
        <v>138</v>
      </c>
      <c r="G8" s="27">
        <v>3052.010419532</v>
      </c>
      <c r="H8" s="28" t="s">
        <v>169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7"/>
  <sheetViews>
    <sheetView topLeftCell="A64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157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2364.1510280677999</v>
      </c>
      <c r="E25" s="20">
        <v>59.427106475381997</v>
      </c>
      <c r="F25" s="20">
        <v>0</v>
      </c>
      <c r="G25" s="20">
        <v>0</v>
      </c>
      <c r="H25" s="20">
        <v>2423.5781345432001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1373.4156667254999</v>
      </c>
      <c r="E26" s="20">
        <v>3.8895111606770998</v>
      </c>
      <c r="F26" s="20">
        <v>3052.011580112</v>
      </c>
      <c r="G26" s="20">
        <v>0</v>
      </c>
      <c r="H26" s="20">
        <v>4429.3167579982</v>
      </c>
    </row>
    <row r="27" spans="1:8" ht="16.95" customHeight="1" x14ac:dyDescent="0.3">
      <c r="A27" s="6"/>
      <c r="B27" s="9"/>
      <c r="C27" s="9" t="s">
        <v>28</v>
      </c>
      <c r="D27" s="20">
        <v>3737.5666947933</v>
      </c>
      <c r="E27" s="20">
        <v>63.316617636059</v>
      </c>
      <c r="F27" s="20">
        <v>3052.011580112</v>
      </c>
      <c r="G27" s="20">
        <v>0</v>
      </c>
      <c r="H27" s="20">
        <v>6852.8948925412997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3737.5666947933</v>
      </c>
      <c r="E43" s="20">
        <v>63.316617636059</v>
      </c>
      <c r="F43" s="20">
        <v>3052.011580112</v>
      </c>
      <c r="G43" s="20">
        <v>0</v>
      </c>
      <c r="H43" s="20">
        <v>6852.8948925412997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59.103775701693998</v>
      </c>
      <c r="E45" s="20">
        <v>1.4856776618845</v>
      </c>
      <c r="F45" s="20">
        <v>0</v>
      </c>
      <c r="G45" s="20">
        <v>0</v>
      </c>
      <c r="H45" s="20">
        <v>60.589453363578997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28.719976150417999</v>
      </c>
      <c r="E46" s="20">
        <v>8.1334930478664996E-2</v>
      </c>
      <c r="F46" s="20">
        <v>0</v>
      </c>
      <c r="G46" s="20">
        <v>0</v>
      </c>
      <c r="H46" s="20">
        <v>28.801311080897001</v>
      </c>
    </row>
    <row r="47" spans="1:8" ht="16.95" customHeight="1" x14ac:dyDescent="0.3">
      <c r="A47" s="6"/>
      <c r="B47" s="9"/>
      <c r="C47" s="9" t="s">
        <v>44</v>
      </c>
      <c r="D47" s="20">
        <v>87.823751852111997</v>
      </c>
      <c r="E47" s="20">
        <v>1.5670125923631999</v>
      </c>
      <c r="F47" s="20">
        <v>0</v>
      </c>
      <c r="G47" s="20">
        <v>0</v>
      </c>
      <c r="H47" s="20">
        <v>89.390764444476005</v>
      </c>
    </row>
    <row r="48" spans="1:8" ht="16.95" customHeight="1" x14ac:dyDescent="0.3">
      <c r="A48" s="6"/>
      <c r="B48" s="9"/>
      <c r="C48" s="9" t="s">
        <v>45</v>
      </c>
      <c r="D48" s="20">
        <v>3825.3904466454001</v>
      </c>
      <c r="E48" s="20">
        <v>64.883630228422007</v>
      </c>
      <c r="F48" s="20">
        <v>3052.011580112</v>
      </c>
      <c r="G48" s="20">
        <v>0</v>
      </c>
      <c r="H48" s="20">
        <v>6942.2856569858004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24.479863729041</v>
      </c>
      <c r="H50" s="20">
        <v>24.479863729041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99.842690657445999</v>
      </c>
      <c r="E51" s="20">
        <v>1.6934627489617999</v>
      </c>
      <c r="F51" s="20">
        <v>0</v>
      </c>
      <c r="G51" s="20">
        <v>0</v>
      </c>
      <c r="H51" s="20">
        <v>101.53615340640999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80.609915109225</v>
      </c>
      <c r="H52" s="20">
        <v>80.609915109225</v>
      </c>
    </row>
    <row r="53" spans="1:8" x14ac:dyDescent="0.3">
      <c r="A53" s="6">
        <v>8</v>
      </c>
      <c r="B53" s="6"/>
      <c r="C53" s="7" t="s">
        <v>53</v>
      </c>
      <c r="D53" s="20">
        <v>0</v>
      </c>
      <c r="E53" s="20">
        <v>0</v>
      </c>
      <c r="F53" s="20">
        <v>0</v>
      </c>
      <c r="G53" s="20">
        <v>16.059006525666</v>
      </c>
      <c r="H53" s="20">
        <v>16.059006525666</v>
      </c>
    </row>
    <row r="54" spans="1:8" x14ac:dyDescent="0.3">
      <c r="A54" s="6">
        <v>9</v>
      </c>
      <c r="B54" s="6"/>
      <c r="C54" s="7" t="s">
        <v>54</v>
      </c>
      <c r="D54" s="20">
        <v>0</v>
      </c>
      <c r="E54" s="20">
        <v>0</v>
      </c>
      <c r="F54" s="20">
        <v>0</v>
      </c>
      <c r="G54" s="20">
        <v>24.084011467343</v>
      </c>
      <c r="H54" s="20">
        <v>24.084011467343</v>
      </c>
    </row>
    <row r="55" spans="1:8" x14ac:dyDescent="0.3">
      <c r="A55" s="6">
        <v>10</v>
      </c>
      <c r="B55" s="6" t="s">
        <v>55</v>
      </c>
      <c r="C55" s="7" t="s">
        <v>27</v>
      </c>
      <c r="D55" s="20">
        <v>0</v>
      </c>
      <c r="E55" s="20">
        <v>0</v>
      </c>
      <c r="F55" s="20">
        <v>0</v>
      </c>
      <c r="G55" s="20">
        <v>69.477961458869004</v>
      </c>
      <c r="H55" s="20">
        <v>69.477961458869004</v>
      </c>
    </row>
    <row r="56" spans="1:8" x14ac:dyDescent="0.3">
      <c r="A56" s="6">
        <v>11</v>
      </c>
      <c r="B56" s="6" t="s">
        <v>56</v>
      </c>
      <c r="C56" s="7" t="s">
        <v>52</v>
      </c>
      <c r="D56" s="20">
        <v>0</v>
      </c>
      <c r="E56" s="20">
        <v>0</v>
      </c>
      <c r="F56" s="20">
        <v>0</v>
      </c>
      <c r="G56" s="20">
        <v>31.902890144638999</v>
      </c>
      <c r="H56" s="20">
        <v>31.902890144638999</v>
      </c>
    </row>
    <row r="57" spans="1:8" x14ac:dyDescent="0.3">
      <c r="A57" s="6">
        <v>12</v>
      </c>
      <c r="B57" s="6"/>
      <c r="C57" s="7" t="s">
        <v>57</v>
      </c>
      <c r="D57" s="20">
        <v>0</v>
      </c>
      <c r="E57" s="20">
        <v>0</v>
      </c>
      <c r="F57" s="20">
        <v>0</v>
      </c>
      <c r="G57" s="20">
        <v>3.7535873835567002</v>
      </c>
      <c r="H57" s="20">
        <v>3.7535873835567002</v>
      </c>
    </row>
    <row r="58" spans="1:8" x14ac:dyDescent="0.3">
      <c r="A58" s="6">
        <v>13</v>
      </c>
      <c r="B58" s="6"/>
      <c r="C58" s="7" t="s">
        <v>58</v>
      </c>
      <c r="D58" s="20">
        <v>0</v>
      </c>
      <c r="E58" s="20">
        <v>0</v>
      </c>
      <c r="F58" s="20">
        <v>0</v>
      </c>
      <c r="G58" s="20">
        <v>7.3294282893405001</v>
      </c>
      <c r="H58" s="20">
        <v>7.3294282893405001</v>
      </c>
    </row>
    <row r="59" spans="1:8" ht="16.95" customHeight="1" x14ac:dyDescent="0.3">
      <c r="A59" s="6"/>
      <c r="B59" s="9"/>
      <c r="C59" s="9" t="s">
        <v>59</v>
      </c>
      <c r="D59" s="20">
        <v>99.842690657445999</v>
      </c>
      <c r="E59" s="20">
        <v>1.6934627489617999</v>
      </c>
      <c r="F59" s="20">
        <v>0</v>
      </c>
      <c r="G59" s="20">
        <v>257.69666410768002</v>
      </c>
      <c r="H59" s="20">
        <v>359.23281751409002</v>
      </c>
    </row>
    <row r="60" spans="1:8" ht="16.95" customHeight="1" x14ac:dyDescent="0.3">
      <c r="A60" s="6"/>
      <c r="B60" s="9"/>
      <c r="C60" s="9" t="s">
        <v>60</v>
      </c>
      <c r="D60" s="20">
        <v>3925.2331373028001</v>
      </c>
      <c r="E60" s="20">
        <v>66.577092977383998</v>
      </c>
      <c r="F60" s="20">
        <v>3052.011580112</v>
      </c>
      <c r="G60" s="20">
        <v>257.69666410768002</v>
      </c>
      <c r="H60" s="20">
        <v>7301.5184744998996</v>
      </c>
    </row>
    <row r="61" spans="1:8" ht="16.95" customHeight="1" x14ac:dyDescent="0.3">
      <c r="A61" s="6"/>
      <c r="B61" s="9"/>
      <c r="C61" s="9" t="s">
        <v>61</v>
      </c>
      <c r="D61" s="20"/>
      <c r="E61" s="20"/>
      <c r="F61" s="20"/>
      <c r="G61" s="20"/>
      <c r="H61" s="20"/>
    </row>
    <row r="62" spans="1:8" x14ac:dyDescent="0.3">
      <c r="A62" s="6"/>
      <c r="B62" s="6"/>
      <c r="C62" s="7"/>
      <c r="D62" s="20"/>
      <c r="E62" s="20"/>
      <c r="F62" s="20"/>
      <c r="G62" s="20"/>
      <c r="H62" s="20">
        <f>SUM(D62:G62)</f>
        <v>0</v>
      </c>
    </row>
    <row r="63" spans="1:8" ht="16.95" customHeight="1" x14ac:dyDescent="0.3">
      <c r="A63" s="6"/>
      <c r="B63" s="9"/>
      <c r="C63" s="9" t="s">
        <v>62</v>
      </c>
      <c r="D63" s="20">
        <f>SUM(D62:D62)</f>
        <v>0</v>
      </c>
      <c r="E63" s="20">
        <f>SUM(E62:E62)</f>
        <v>0</v>
      </c>
      <c r="F63" s="20">
        <f>SUM(F62:F62)</f>
        <v>0</v>
      </c>
      <c r="G63" s="20">
        <f>SUM(G62:G62)</f>
        <v>0</v>
      </c>
      <c r="H63" s="20">
        <f>SUM(D63:G63)</f>
        <v>0</v>
      </c>
    </row>
    <row r="64" spans="1:8" ht="16.95" customHeight="1" x14ac:dyDescent="0.3">
      <c r="A64" s="6"/>
      <c r="B64" s="9"/>
      <c r="C64" s="9" t="s">
        <v>63</v>
      </c>
      <c r="D64" s="20">
        <v>3925.2331373028001</v>
      </c>
      <c r="E64" s="20">
        <v>66.577092977383998</v>
      </c>
      <c r="F64" s="20">
        <v>3052.011580112</v>
      </c>
      <c r="G64" s="20">
        <v>257.69666410768002</v>
      </c>
      <c r="H64" s="20">
        <v>7301.5184744998996</v>
      </c>
    </row>
    <row r="65" spans="1:8" ht="153" customHeight="1" x14ac:dyDescent="0.3">
      <c r="A65" s="6"/>
      <c r="B65" s="9"/>
      <c r="C65" s="9" t="s">
        <v>64</v>
      </c>
      <c r="D65" s="20"/>
      <c r="E65" s="20"/>
      <c r="F65" s="20"/>
      <c r="G65" s="20"/>
      <c r="H65" s="20"/>
    </row>
    <row r="66" spans="1:8" x14ac:dyDescent="0.3">
      <c r="A66" s="6">
        <v>14</v>
      </c>
      <c r="B66" s="6" t="s">
        <v>65</v>
      </c>
      <c r="C66" s="7" t="s">
        <v>66</v>
      </c>
      <c r="D66" s="20">
        <v>0</v>
      </c>
      <c r="E66" s="20">
        <v>0</v>
      </c>
      <c r="F66" s="20">
        <v>0</v>
      </c>
      <c r="G66" s="20">
        <v>278.27473684210997</v>
      </c>
      <c r="H66" s="20">
        <v>278.27473684210997</v>
      </c>
    </row>
    <row r="67" spans="1:8" x14ac:dyDescent="0.3">
      <c r="A67" s="6">
        <v>15</v>
      </c>
      <c r="B67" s="6" t="s">
        <v>79</v>
      </c>
      <c r="C67" s="7" t="s">
        <v>80</v>
      </c>
      <c r="D67" s="20">
        <v>0</v>
      </c>
      <c r="E67" s="20">
        <v>0</v>
      </c>
      <c r="F67" s="20">
        <v>0</v>
      </c>
      <c r="G67" s="20">
        <v>290.79491054445998</v>
      </c>
      <c r="H67" s="20">
        <v>290.79491054445998</v>
      </c>
    </row>
    <row r="68" spans="1:8" ht="16.95" customHeight="1" x14ac:dyDescent="0.3">
      <c r="A68" s="6"/>
      <c r="B68" s="9"/>
      <c r="C68" s="9" t="s">
        <v>78</v>
      </c>
      <c r="D68" s="20">
        <v>0</v>
      </c>
      <c r="E68" s="20">
        <v>0</v>
      </c>
      <c r="F68" s="20">
        <v>0</v>
      </c>
      <c r="G68" s="20">
        <v>569.06964738656995</v>
      </c>
      <c r="H68" s="20">
        <v>569.06964738656995</v>
      </c>
    </row>
    <row r="69" spans="1:8" ht="16.95" customHeight="1" x14ac:dyDescent="0.3">
      <c r="A69" s="6"/>
      <c r="B69" s="9"/>
      <c r="C69" s="9" t="s">
        <v>77</v>
      </c>
      <c r="D69" s="20">
        <v>3925.2331373028001</v>
      </c>
      <c r="E69" s="20">
        <v>66.577092977383998</v>
      </c>
      <c r="F69" s="20">
        <v>3052.011580112</v>
      </c>
      <c r="G69" s="20">
        <v>826.76631149424998</v>
      </c>
      <c r="H69" s="20">
        <v>7870.5881218864997</v>
      </c>
    </row>
    <row r="70" spans="1:8" ht="16.95" customHeight="1" x14ac:dyDescent="0.3">
      <c r="A70" s="6"/>
      <c r="B70" s="9"/>
      <c r="C70" s="9" t="s">
        <v>76</v>
      </c>
      <c r="D70" s="20"/>
      <c r="E70" s="20"/>
      <c r="F70" s="20"/>
      <c r="G70" s="20"/>
      <c r="H70" s="20"/>
    </row>
    <row r="71" spans="1:8" ht="34.200000000000003" customHeight="1" x14ac:dyDescent="0.3">
      <c r="A71" s="6">
        <v>16</v>
      </c>
      <c r="B71" s="6" t="s">
        <v>75</v>
      </c>
      <c r="C71" s="7" t="s">
        <v>74</v>
      </c>
      <c r="D71" s="20">
        <f>D69 * 3%</f>
        <v>117.756994119084</v>
      </c>
      <c r="E71" s="20">
        <f>E69 * 3%</f>
        <v>1.9973127893215199</v>
      </c>
      <c r="F71" s="20">
        <f>F69 * 3%</f>
        <v>91.560347403359998</v>
      </c>
      <c r="G71" s="20">
        <f>G69 * 3%</f>
        <v>24.802989344827498</v>
      </c>
      <c r="H71" s="20">
        <f>SUM(D71:G71)</f>
        <v>236.11764365659303</v>
      </c>
    </row>
    <row r="72" spans="1:8" ht="16.95" customHeight="1" x14ac:dyDescent="0.3">
      <c r="A72" s="6"/>
      <c r="B72" s="9"/>
      <c r="C72" s="9" t="s">
        <v>73</v>
      </c>
      <c r="D72" s="20">
        <f>D71</f>
        <v>117.756994119084</v>
      </c>
      <c r="E72" s="20">
        <f>E71</f>
        <v>1.9973127893215199</v>
      </c>
      <c r="F72" s="20">
        <f>F71</f>
        <v>91.560347403359998</v>
      </c>
      <c r="G72" s="20">
        <f>G71</f>
        <v>24.802989344827498</v>
      </c>
      <c r="H72" s="20">
        <f>SUM(D72:G72)</f>
        <v>236.11764365659303</v>
      </c>
    </row>
    <row r="73" spans="1:8" ht="16.95" customHeight="1" x14ac:dyDescent="0.3">
      <c r="A73" s="6"/>
      <c r="B73" s="9"/>
      <c r="C73" s="9" t="s">
        <v>72</v>
      </c>
      <c r="D73" s="20">
        <f>D72 + D69</f>
        <v>4042.9901314218841</v>
      </c>
      <c r="E73" s="20">
        <f>E72 + E69</f>
        <v>68.574405766705524</v>
      </c>
      <c r="F73" s="20">
        <f>F72 + F69</f>
        <v>3143.5719275153601</v>
      </c>
      <c r="G73" s="20">
        <f>G72 + G69</f>
        <v>851.56930083907753</v>
      </c>
      <c r="H73" s="20">
        <f>SUM(D73:G73)</f>
        <v>8106.7057655430272</v>
      </c>
    </row>
    <row r="74" spans="1:8" ht="16.95" customHeight="1" x14ac:dyDescent="0.3">
      <c r="A74" s="6"/>
      <c r="B74" s="9"/>
      <c r="C74" s="9" t="s">
        <v>71</v>
      </c>
      <c r="D74" s="20"/>
      <c r="E74" s="20"/>
      <c r="F74" s="20"/>
      <c r="G74" s="20"/>
      <c r="H74" s="20"/>
    </row>
    <row r="75" spans="1:8" ht="16.95" customHeight="1" x14ac:dyDescent="0.3">
      <c r="A75" s="6">
        <v>17</v>
      </c>
      <c r="B75" s="6" t="s">
        <v>70</v>
      </c>
      <c r="C75" s="7" t="s">
        <v>69</v>
      </c>
      <c r="D75" s="20">
        <f>D73 * 20%</f>
        <v>808.59802628437683</v>
      </c>
      <c r="E75" s="20">
        <f>E73 * 20%</f>
        <v>13.714881153341105</v>
      </c>
      <c r="F75" s="20">
        <f>F73 * 20%</f>
        <v>628.71438550307209</v>
      </c>
      <c r="G75" s="20">
        <f>G73 * 20%</f>
        <v>170.31386016781551</v>
      </c>
      <c r="H75" s="20">
        <f>SUM(D75:G75)</f>
        <v>1621.3411531086058</v>
      </c>
    </row>
    <row r="76" spans="1:8" ht="16.95" customHeight="1" x14ac:dyDescent="0.3">
      <c r="A76" s="6"/>
      <c r="B76" s="9"/>
      <c r="C76" s="9" t="s">
        <v>68</v>
      </c>
      <c r="D76" s="20">
        <f>D75</f>
        <v>808.59802628437683</v>
      </c>
      <c r="E76" s="20">
        <f>E75</f>
        <v>13.714881153341105</v>
      </c>
      <c r="F76" s="20">
        <f>F75</f>
        <v>628.71438550307209</v>
      </c>
      <c r="G76" s="20">
        <f>G75</f>
        <v>170.31386016781551</v>
      </c>
      <c r="H76" s="20">
        <f>SUM(D76:G76)</f>
        <v>1621.3411531086058</v>
      </c>
    </row>
    <row r="77" spans="1:8" ht="16.95" customHeight="1" x14ac:dyDescent="0.3">
      <c r="A77" s="6"/>
      <c r="B77" s="9"/>
      <c r="C77" s="9" t="s">
        <v>67</v>
      </c>
      <c r="D77" s="20">
        <f>D76 + D73</f>
        <v>4851.588157706261</v>
      </c>
      <c r="E77" s="20">
        <f>E76 + E73</f>
        <v>82.289286920046635</v>
      </c>
      <c r="F77" s="20">
        <f>F76 + F73</f>
        <v>3772.2863130184323</v>
      </c>
      <c r="G77" s="20">
        <f>G76 + G73</f>
        <v>1021.883161006893</v>
      </c>
      <c r="H77" s="20">
        <f>SUM(D77:G77)</f>
        <v>9728.046918651633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158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87</v>
      </c>
      <c r="D13" s="19">
        <v>2079.1510280677999</v>
      </c>
      <c r="E13" s="19">
        <v>34.547106475382002</v>
      </c>
      <c r="F13" s="19">
        <v>0</v>
      </c>
      <c r="G13" s="19">
        <v>0</v>
      </c>
      <c r="H13" s="19">
        <v>2113.6981345432</v>
      </c>
      <c r="J13" s="5"/>
    </row>
    <row r="14" spans="1:14" ht="16.95" customHeight="1" x14ac:dyDescent="0.3">
      <c r="A14" s="6"/>
      <c r="B14" s="9"/>
      <c r="C14" s="9" t="s">
        <v>88</v>
      </c>
      <c r="D14" s="19">
        <v>2079.1510280677999</v>
      </c>
      <c r="E14" s="19">
        <v>34.547106475382002</v>
      </c>
      <c r="F14" s="19">
        <v>0</v>
      </c>
      <c r="G14" s="19">
        <v>0</v>
      </c>
      <c r="H14" s="19">
        <v>2113.6981345432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159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48</v>
      </c>
      <c r="D13" s="19">
        <v>0</v>
      </c>
      <c r="E13" s="19">
        <v>0</v>
      </c>
      <c r="F13" s="19">
        <v>0</v>
      </c>
      <c r="G13" s="19">
        <v>24.479863729041</v>
      </c>
      <c r="H13" s="19">
        <v>24.479863729041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24.479863729041</v>
      </c>
      <c r="H14" s="19">
        <v>24.479863729041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160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66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66</v>
      </c>
      <c r="D13" s="19">
        <v>0</v>
      </c>
      <c r="E13" s="19">
        <v>0</v>
      </c>
      <c r="F13" s="19">
        <v>0</v>
      </c>
      <c r="G13" s="19">
        <v>242.69473684210999</v>
      </c>
      <c r="H13" s="19">
        <v>242.69473684210999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242.69473684210999</v>
      </c>
      <c r="H14" s="19">
        <v>242.69473684210999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161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87</v>
      </c>
      <c r="D13" s="19">
        <v>285</v>
      </c>
      <c r="E13" s="19">
        <v>24.88</v>
      </c>
      <c r="F13" s="19">
        <v>0</v>
      </c>
      <c r="G13" s="19">
        <v>0</v>
      </c>
      <c r="H13" s="19">
        <v>309.88</v>
      </c>
      <c r="J13" s="5"/>
    </row>
    <row r="14" spans="1:14" ht="16.95" customHeight="1" x14ac:dyDescent="0.3">
      <c r="A14" s="6"/>
      <c r="B14" s="9"/>
      <c r="C14" s="9" t="s">
        <v>88</v>
      </c>
      <c r="D14" s="19">
        <v>285</v>
      </c>
      <c r="E14" s="19">
        <v>24.88</v>
      </c>
      <c r="F14" s="19">
        <v>0</v>
      </c>
      <c r="G14" s="19">
        <v>0</v>
      </c>
      <c r="H14" s="19">
        <v>309.88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162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66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66</v>
      </c>
      <c r="D13" s="19">
        <v>0</v>
      </c>
      <c r="E13" s="19">
        <v>0</v>
      </c>
      <c r="F13" s="19">
        <v>0</v>
      </c>
      <c r="G13" s="19">
        <v>35.58</v>
      </c>
      <c r="H13" s="19">
        <v>35.58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35.58</v>
      </c>
      <c r="H14" s="19">
        <v>35.58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163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94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27</v>
      </c>
      <c r="D13" s="19">
        <v>1373.4156667254999</v>
      </c>
      <c r="E13" s="19">
        <v>3.8895111606770998</v>
      </c>
      <c r="F13" s="19">
        <v>3052.011580112</v>
      </c>
      <c r="G13" s="19">
        <v>0</v>
      </c>
      <c r="H13" s="19">
        <v>4429.3167579982</v>
      </c>
      <c r="J13" s="5"/>
    </row>
    <row r="14" spans="1:14" ht="16.95" customHeight="1" x14ac:dyDescent="0.3">
      <c r="A14" s="6"/>
      <c r="B14" s="9"/>
      <c r="C14" s="9" t="s">
        <v>88</v>
      </c>
      <c r="D14" s="19">
        <v>1373.4156667254999</v>
      </c>
      <c r="E14" s="19">
        <v>3.8895111606770998</v>
      </c>
      <c r="F14" s="19">
        <v>3052.011580112</v>
      </c>
      <c r="G14" s="19">
        <v>0</v>
      </c>
      <c r="H14" s="19">
        <v>4429.3167579982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164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98</v>
      </c>
      <c r="D13" s="19">
        <v>0</v>
      </c>
      <c r="E13" s="19">
        <v>0</v>
      </c>
      <c r="F13" s="19">
        <v>0</v>
      </c>
      <c r="G13" s="19">
        <v>69.477961458869004</v>
      </c>
      <c r="H13" s="19">
        <v>69.477961458869004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69.477961458869004</v>
      </c>
      <c r="H14" s="19">
        <v>69.477961458869004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ОСР 553-02-01</vt:lpstr>
      <vt:lpstr>ОСР 553-09-01</vt:lpstr>
      <vt:lpstr>ОСР 553-12-01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2025-11-19T08:31:19Z</dcterms:modified>
</cp:coreProperties>
</file>